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60" windowWidth="19875" windowHeight="7710" activeTab="2"/>
  </bookViews>
  <sheets>
    <sheet name="19" sheetId="1" r:id="rId1"/>
    <sheet name="18" sheetId="3" r:id="rId2"/>
    <sheet name="17" sheetId="4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G16" i="4" l="1"/>
  <c r="G14" i="4"/>
  <c r="H28" i="4"/>
  <c r="H22" i="4"/>
  <c r="G15" i="4"/>
  <c r="H17" i="4" s="1"/>
  <c r="G18" i="3"/>
  <c r="I18" i="3" s="1"/>
  <c r="G12" i="3"/>
  <c r="G10" i="3"/>
  <c r="I24" i="3"/>
  <c r="G11" i="3"/>
  <c r="H24" i="1"/>
  <c r="G20" i="1"/>
  <c r="G13" i="1"/>
  <c r="G12" i="1"/>
  <c r="H30" i="1"/>
  <c r="G19" i="1"/>
  <c r="H29" i="4" l="1"/>
  <c r="H31" i="4" s="1"/>
  <c r="H33" i="4" s="1"/>
  <c r="H23" i="4"/>
  <c r="H24" i="4" s="1"/>
  <c r="I13" i="3"/>
  <c r="I19" i="3" s="1"/>
  <c r="I20" i="3" s="1"/>
  <c r="I25" i="3"/>
  <c r="I27" i="3" s="1"/>
  <c r="I29" i="3" s="1"/>
  <c r="H21" i="1"/>
  <c r="H25" i="1" s="1"/>
  <c r="H26" i="1" s="1"/>
  <c r="H31" i="1"/>
  <c r="H33" i="1" s="1"/>
  <c r="H35" i="1" s="1"/>
</calcChain>
</file>

<file path=xl/sharedStrings.xml><?xml version="1.0" encoding="utf-8"?>
<sst xmlns="http://schemas.openxmlformats.org/spreadsheetml/2006/main" count="104" uniqueCount="49">
  <si>
    <t xml:space="preserve"> HEMANT DROLIA</t>
  </si>
  <si>
    <t>9, Mayfair Road,Venus Apartment, 3rd Floor, Kolkata - 700 019</t>
  </si>
  <si>
    <t>PAN : AUVPD1564D</t>
  </si>
  <si>
    <t>ASST. YEAR : 2019-20</t>
  </si>
  <si>
    <t>Date of Birth : 04.04.1990</t>
  </si>
  <si>
    <t>PREV. YEAR : 2018-19</t>
  </si>
  <si>
    <t>COMPUTATION OF TAXABLE INCOME</t>
  </si>
  <si>
    <t>Rs.</t>
  </si>
  <si>
    <t>Income from Other Sources</t>
  </si>
  <si>
    <t>Brokerage from</t>
  </si>
  <si>
    <t>Eager Beaver Retailers LLP</t>
  </si>
  <si>
    <t>Klara Ventures Pvt. Ltd.</t>
  </si>
  <si>
    <t>Loukya Construction LLP</t>
  </si>
  <si>
    <t>Chique Clothing Company</t>
  </si>
  <si>
    <t>Interest on IT Refund</t>
  </si>
  <si>
    <t>Miscellaneous Income</t>
  </si>
  <si>
    <t>Bank Interest</t>
  </si>
  <si>
    <t>Less: Admissable Expenses</t>
  </si>
  <si>
    <t>Gross Total Income</t>
  </si>
  <si>
    <t>Less :</t>
  </si>
  <si>
    <t>Deduction Under Chepter VI-A</t>
  </si>
  <si>
    <t>U/s. 80TTA - Bank Interest</t>
  </si>
  <si>
    <t>Net Income</t>
  </si>
  <si>
    <t>Rounded off</t>
  </si>
  <si>
    <t xml:space="preserve">Tax on Above </t>
  </si>
  <si>
    <t>Tax Rebate U/s 87A</t>
  </si>
  <si>
    <t>Add :</t>
  </si>
  <si>
    <t>Education Cess @ 4 %</t>
  </si>
  <si>
    <t>Interest &amp; Penalty</t>
  </si>
  <si>
    <t xml:space="preserve">Total Tax Payable </t>
  </si>
  <si>
    <t>T D S (F.Y. 2018-19)</t>
  </si>
  <si>
    <t>Tax Refundable</t>
  </si>
  <si>
    <t>PAN : AUVPD 1564D</t>
  </si>
  <si>
    <t>ASST. YEAR : 2018-19</t>
  </si>
  <si>
    <t>PREV. YEAR : 2017-18</t>
  </si>
  <si>
    <t>Brokerage from Prime Expat Infra</t>
  </si>
  <si>
    <t>U/s. 80C - L I C Premium</t>
  </si>
  <si>
    <t>U/s. 80D - Mediclaim</t>
  </si>
  <si>
    <t>R/O.</t>
  </si>
  <si>
    <t>Education Cess @ 3 %</t>
  </si>
  <si>
    <t>T D S (F.Y. 2017-18)</t>
  </si>
  <si>
    <t>ASST. YEAR : 2017-18</t>
  </si>
  <si>
    <t>PREV. YEAR : 2016-17</t>
  </si>
  <si>
    <t>Brokerage from  Funtail Enterprise</t>
  </si>
  <si>
    <t>Brokerage from River Waterlink Pvt. Ltd.</t>
  </si>
  <si>
    <t>Dividend Received ( Rs. 28,000/- fully exempted from Tax )</t>
  </si>
  <si>
    <t>Interest received from IIFL Bond ( Rs. 25,729/- fully exempted from Tax )</t>
  </si>
  <si>
    <t>Interest U/s 234A</t>
  </si>
  <si>
    <t>T D S (F.Y. 2016-17)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</si>
</sst>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name val="Arial"/>
      <family val="2"/>
    </font>
    <font>
      <u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0" fontId="6" fillId="0" borderId="0" xfId="0" applyFont="1"/>
    <xf numFmtId="4" fontId="4" fillId="0" borderId="1" xfId="0" applyNumberFormat="1" applyFont="1" applyBorder="1"/>
    <xf numFmtId="4" fontId="4" fillId="0" borderId="0" xfId="0" applyNumberFormat="1" applyFont="1" applyBorder="1"/>
    <xf numFmtId="0" fontId="7" fillId="0" borderId="0" xfId="0" applyFont="1"/>
    <xf numFmtId="0" fontId="8" fillId="0" borderId="0" xfId="0" applyFont="1"/>
    <xf numFmtId="4" fontId="7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 applyBorder="1"/>
    <xf numFmtId="4" fontId="4" fillId="0" borderId="0" xfId="0" applyNumberFormat="1" applyFont="1" applyAlignment="1">
      <alignment horizontal="left"/>
    </xf>
    <xf numFmtId="0" fontId="6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43" fontId="4" fillId="0" borderId="0" xfId="0" applyNumberFormat="1" applyFont="1" applyAlignment="1">
      <alignment horizontal="right" wrapText="1"/>
    </xf>
    <xf numFmtId="43" fontId="4" fillId="0" borderId="1" xfId="0" applyNumberFormat="1" applyFont="1" applyBorder="1" applyAlignment="1">
      <alignment horizontal="right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1" applyNumberFormat="1" applyFont="1" applyFill="1"/>
    <xf numFmtId="0" fontId="9" fillId="0" borderId="0" xfId="0" applyFont="1" applyFill="1" applyAlignment="1">
      <alignment horizontal="center"/>
    </xf>
    <xf numFmtId="0" fontId="9" fillId="0" borderId="0" xfId="0" applyFont="1"/>
    <xf numFmtId="43" fontId="9" fillId="0" borderId="2" xfId="0" applyNumberFormat="1" applyFont="1" applyBorder="1" applyAlignment="1">
      <alignment horizontal="center"/>
    </xf>
    <xf numFmtId="43" fontId="4" fillId="0" borderId="0" xfId="1" applyFont="1" applyAlignment="1">
      <alignment horizontal="right" wrapText="1"/>
    </xf>
    <xf numFmtId="4" fontId="6" fillId="0" borderId="0" xfId="0" applyNumberFormat="1" applyFont="1"/>
    <xf numFmtId="4" fontId="4" fillId="0" borderId="0" xfId="0" applyNumberFormat="1" applyFont="1" applyAlignment="1">
      <alignment horizontal="center"/>
    </xf>
    <xf numFmtId="4" fontId="8" fillId="0" borderId="0" xfId="0" applyNumberFormat="1" applyFont="1"/>
    <xf numFmtId="0" fontId="8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y%20Documents/ALL%20DROLIA/Hemant%20%20Drol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 09"/>
      <sheetName val=" 08"/>
      <sheetName val="s14"/>
      <sheetName val="s15"/>
      <sheetName val="Stock15"/>
      <sheetName val="s16"/>
    </sheetNames>
    <sheetDataSet>
      <sheetData sheetId="0">
        <row r="9">
          <cell r="D9">
            <v>5297.14</v>
          </cell>
        </row>
        <row r="10">
          <cell r="D10">
            <v>14217.8</v>
          </cell>
        </row>
        <row r="11">
          <cell r="D11">
            <v>72322</v>
          </cell>
        </row>
        <row r="12">
          <cell r="D12">
            <v>8366.0400000000009</v>
          </cell>
        </row>
        <row r="13">
          <cell r="D13">
            <v>16253</v>
          </cell>
        </row>
        <row r="14">
          <cell r="D14">
            <v>111800</v>
          </cell>
        </row>
      </sheetData>
      <sheetData sheetId="1">
        <row r="9">
          <cell r="D9">
            <v>708.22</v>
          </cell>
        </row>
        <row r="10">
          <cell r="D10">
            <v>22945.899999999994</v>
          </cell>
        </row>
      </sheetData>
      <sheetData sheetId="2">
        <row r="9">
          <cell r="D9">
            <v>1245.3</v>
          </cell>
        </row>
        <row r="10">
          <cell r="D10">
            <v>30815.599999999999</v>
          </cell>
        </row>
        <row r="14">
          <cell r="I14">
            <v>4142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34" workbookViewId="0">
      <selection activeCell="G22" sqref="G22"/>
    </sheetView>
  </sheetViews>
  <sheetFormatPr defaultRowHeight="15" x14ac:dyDescent="0.25"/>
  <cols>
    <col min="1" max="1" width="14.140625" customWidth="1"/>
    <col min="2" max="2" width="10.85546875" customWidth="1"/>
    <col min="3" max="3" width="10.42578125" customWidth="1"/>
    <col min="4" max="4" width="10.7109375" customWidth="1"/>
    <col min="7" max="7" width="16.140625" customWidth="1"/>
    <col min="8" max="8" width="13.28515625" customWidth="1"/>
  </cols>
  <sheetData>
    <row r="1" spans="1:8" ht="20.2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2" t="s">
        <v>1</v>
      </c>
      <c r="B2" s="2"/>
      <c r="C2" s="2"/>
      <c r="D2" s="2"/>
      <c r="E2" s="2"/>
      <c r="F2" s="2"/>
      <c r="G2" s="2"/>
      <c r="H2" s="2"/>
    </row>
    <row r="3" spans="1:8" x14ac:dyDescent="0.25">
      <c r="A3" s="3"/>
      <c r="B3" s="3"/>
      <c r="C3" s="3"/>
      <c r="D3" s="4"/>
      <c r="E3" s="4"/>
      <c r="F3" s="3"/>
      <c r="G3" s="3"/>
      <c r="H3" s="4"/>
    </row>
    <row r="4" spans="1:8" x14ac:dyDescent="0.25">
      <c r="A4" s="5" t="s">
        <v>2</v>
      </c>
      <c r="B4" s="5"/>
      <c r="C4" s="5"/>
      <c r="D4" s="6"/>
      <c r="E4" s="6"/>
      <c r="F4" s="5"/>
      <c r="G4" s="7" t="s">
        <v>3</v>
      </c>
      <c r="H4" s="7"/>
    </row>
    <row r="5" spans="1:8" x14ac:dyDescent="0.25">
      <c r="A5" s="5" t="s">
        <v>4</v>
      </c>
      <c r="B5" s="5"/>
      <c r="C5" s="5"/>
      <c r="D5" s="6"/>
      <c r="E5" s="6"/>
      <c r="F5" s="5"/>
      <c r="G5" s="7" t="s">
        <v>5</v>
      </c>
      <c r="H5" s="7"/>
    </row>
    <row r="6" spans="1:8" x14ac:dyDescent="0.25">
      <c r="A6" s="3"/>
      <c r="B6" s="3"/>
      <c r="C6" s="3"/>
      <c r="D6" s="4"/>
      <c r="E6" s="4"/>
      <c r="F6" s="3"/>
      <c r="G6" s="3"/>
      <c r="H6" s="4"/>
    </row>
    <row r="7" spans="1:8" x14ac:dyDescent="0.25">
      <c r="A7" s="8" t="s">
        <v>6</v>
      </c>
      <c r="B7" s="3"/>
      <c r="C7" s="3"/>
      <c r="D7" s="4"/>
      <c r="E7" s="4"/>
      <c r="F7" s="3"/>
      <c r="G7" s="9" t="s">
        <v>7</v>
      </c>
      <c r="H7" s="10" t="s">
        <v>7</v>
      </c>
    </row>
    <row r="8" spans="1:8" x14ac:dyDescent="0.25">
      <c r="A8" s="8"/>
      <c r="B8" s="3"/>
      <c r="C8" s="3"/>
      <c r="D8" s="4"/>
      <c r="E8" s="4"/>
      <c r="F8" s="3"/>
      <c r="G8" s="9"/>
      <c r="H8" s="10"/>
    </row>
    <row r="9" spans="1:8" x14ac:dyDescent="0.25">
      <c r="A9" s="8" t="s">
        <v>8</v>
      </c>
      <c r="B9" s="3"/>
      <c r="C9" s="3"/>
      <c r="D9" s="4"/>
      <c r="E9" s="4"/>
      <c r="F9" s="3"/>
      <c r="G9" s="3"/>
      <c r="H9" s="4"/>
    </row>
    <row r="10" spans="1:8" x14ac:dyDescent="0.25">
      <c r="A10" s="8"/>
      <c r="B10" s="3"/>
      <c r="C10" s="3"/>
      <c r="D10" s="4"/>
      <c r="E10" s="4"/>
      <c r="F10" s="3"/>
      <c r="G10" s="3"/>
      <c r="H10" s="4"/>
    </row>
    <row r="11" spans="1:8" x14ac:dyDescent="0.25">
      <c r="A11" s="5" t="s">
        <v>9</v>
      </c>
      <c r="B11" s="3"/>
      <c r="C11" s="3"/>
      <c r="D11" s="4"/>
      <c r="E11" s="4"/>
      <c r="F11" s="3"/>
      <c r="G11" s="4"/>
      <c r="H11" s="4"/>
    </row>
    <row r="12" spans="1:8" x14ac:dyDescent="0.25">
      <c r="A12" s="3" t="s">
        <v>10</v>
      </c>
      <c r="B12" s="3"/>
      <c r="C12" s="3"/>
      <c r="D12" s="4"/>
      <c r="E12" s="4"/>
      <c r="F12" s="3"/>
      <c r="G12" s="4">
        <f>200000</f>
        <v>200000</v>
      </c>
      <c r="H12" s="4"/>
    </row>
    <row r="13" spans="1:8" x14ac:dyDescent="0.25">
      <c r="A13" s="3" t="s">
        <v>11</v>
      </c>
      <c r="B13" s="11"/>
      <c r="C13" s="3"/>
      <c r="D13" s="4"/>
      <c r="E13" s="4"/>
      <c r="F13" s="3"/>
      <c r="G13" s="30">
        <f>300000</f>
        <v>300000</v>
      </c>
      <c r="H13" s="4"/>
    </row>
    <row r="14" spans="1:8" x14ac:dyDescent="0.25">
      <c r="A14" s="3" t="s">
        <v>12</v>
      </c>
      <c r="B14" s="3"/>
      <c r="C14" s="3"/>
      <c r="D14" s="4"/>
      <c r="E14" s="4"/>
      <c r="F14" s="3"/>
      <c r="G14" s="30">
        <v>50000</v>
      </c>
      <c r="H14" s="4"/>
    </row>
    <row r="15" spans="1:8" x14ac:dyDescent="0.25">
      <c r="A15" s="3" t="s">
        <v>13</v>
      </c>
      <c r="B15" s="11"/>
      <c r="C15" s="3"/>
      <c r="D15" s="4"/>
      <c r="E15" s="4"/>
      <c r="F15" s="3"/>
      <c r="G15" s="30">
        <v>187500</v>
      </c>
      <c r="H15" s="4"/>
    </row>
    <row r="16" spans="1:8" x14ac:dyDescent="0.25">
      <c r="A16" s="3" t="s">
        <v>14</v>
      </c>
      <c r="B16" s="3"/>
      <c r="C16" s="3"/>
      <c r="D16" s="4"/>
      <c r="E16" s="4"/>
      <c r="F16" s="3"/>
      <c r="G16" s="4">
        <v>121</v>
      </c>
      <c r="H16" s="4"/>
    </row>
    <row r="17" spans="1:8" x14ac:dyDescent="0.25">
      <c r="A17" s="3" t="s">
        <v>15</v>
      </c>
      <c r="B17" s="3"/>
      <c r="C17" s="3"/>
      <c r="D17" s="4"/>
      <c r="E17" s="4"/>
      <c r="F17" s="3"/>
      <c r="G17" s="4">
        <v>1913</v>
      </c>
      <c r="H17" s="4"/>
    </row>
    <row r="18" spans="1:8" x14ac:dyDescent="0.25">
      <c r="A18" s="3" t="s">
        <v>16</v>
      </c>
      <c r="B18" s="3"/>
      <c r="C18" s="3"/>
      <c r="D18" s="4"/>
      <c r="E18" s="4"/>
      <c r="F18" s="3"/>
      <c r="G18" s="12">
        <v>306</v>
      </c>
      <c r="H18" s="4"/>
    </row>
    <row r="19" spans="1:8" x14ac:dyDescent="0.25">
      <c r="A19" s="3"/>
      <c r="B19" s="3"/>
      <c r="C19" s="3"/>
      <c r="D19" s="4"/>
      <c r="E19" s="4"/>
      <c r="F19" s="3"/>
      <c r="G19" s="13">
        <f>SUM(G11:G18)</f>
        <v>739840</v>
      </c>
      <c r="H19" s="4"/>
    </row>
    <row r="20" spans="1:8" x14ac:dyDescent="0.25">
      <c r="A20" s="3" t="s">
        <v>17</v>
      </c>
      <c r="B20" s="3"/>
      <c r="C20" s="3"/>
      <c r="D20" s="4"/>
      <c r="E20" s="4"/>
      <c r="F20" s="3"/>
      <c r="G20" s="12">
        <f>'[1]19'!$D$9+'[1]19'!$D$10+'[1]19'!$D$11+'[1]19'!$D$12+'[1]19'!$D$13+'[1]19'!$D$14</f>
        <v>228255.98</v>
      </c>
      <c r="H20" s="4"/>
    </row>
    <row r="21" spans="1:8" x14ac:dyDescent="0.25">
      <c r="A21" s="3"/>
      <c r="B21" s="3"/>
      <c r="C21" s="11"/>
      <c r="D21" s="3" t="s">
        <v>18</v>
      </c>
      <c r="E21" s="4"/>
      <c r="F21" s="3"/>
      <c r="G21" s="11"/>
      <c r="H21" s="4">
        <f>G19-G20</f>
        <v>511584.02</v>
      </c>
    </row>
    <row r="22" spans="1:8" x14ac:dyDescent="0.25">
      <c r="A22" s="14"/>
      <c r="B22" s="14"/>
      <c r="C22" s="15"/>
      <c r="D22" s="14"/>
      <c r="E22" s="16"/>
      <c r="F22" s="14"/>
      <c r="G22" s="15"/>
      <c r="H22" s="16"/>
    </row>
    <row r="23" spans="1:8" x14ac:dyDescent="0.25">
      <c r="A23" s="15"/>
      <c r="B23" s="15"/>
      <c r="C23" s="17" t="s">
        <v>19</v>
      </c>
      <c r="D23" s="5" t="s">
        <v>20</v>
      </c>
      <c r="E23" s="3"/>
      <c r="F23" s="3"/>
      <c r="G23" s="18"/>
      <c r="H23" s="4"/>
    </row>
    <row r="24" spans="1:8" x14ac:dyDescent="0.25">
      <c r="A24" s="15"/>
      <c r="B24" s="15"/>
      <c r="C24" s="3"/>
      <c r="D24" s="3" t="s">
        <v>21</v>
      </c>
      <c r="E24" s="3"/>
      <c r="F24" s="3"/>
      <c r="G24" s="13"/>
      <c r="H24" s="12">
        <f>G18</f>
        <v>306</v>
      </c>
    </row>
    <row r="25" spans="1:8" x14ac:dyDescent="0.25">
      <c r="A25" s="14"/>
      <c r="B25" s="14"/>
      <c r="C25" s="3"/>
      <c r="D25" s="4" t="s">
        <v>22</v>
      </c>
      <c r="E25" s="4"/>
      <c r="F25" s="3"/>
      <c r="G25" s="3"/>
      <c r="H25" s="4">
        <f>H21-H24</f>
        <v>511278.02</v>
      </c>
    </row>
    <row r="26" spans="1:8" x14ac:dyDescent="0.25">
      <c r="A26" s="14"/>
      <c r="B26" s="14"/>
      <c r="C26" s="3"/>
      <c r="D26" s="19" t="s">
        <v>23</v>
      </c>
      <c r="E26" s="4"/>
      <c r="F26" s="3"/>
      <c r="G26" s="3"/>
      <c r="H26" s="4">
        <f>ROUND(H25,-1)</f>
        <v>511280</v>
      </c>
    </row>
    <row r="27" spans="1:8" x14ac:dyDescent="0.25">
      <c r="A27" s="14"/>
      <c r="B27" s="14"/>
      <c r="C27" s="14"/>
      <c r="D27" s="16"/>
      <c r="E27" s="16"/>
      <c r="F27" s="14"/>
      <c r="G27" s="14"/>
      <c r="H27" s="16"/>
    </row>
    <row r="28" spans="1:8" x14ac:dyDescent="0.25">
      <c r="A28" s="14"/>
      <c r="B28" s="14"/>
      <c r="C28" s="3"/>
      <c r="D28" s="3" t="s">
        <v>24</v>
      </c>
      <c r="E28" s="20"/>
      <c r="F28" s="21"/>
      <c r="G28" s="3"/>
      <c r="H28" s="22">
        <v>14756</v>
      </c>
    </row>
    <row r="29" spans="1:8" x14ac:dyDescent="0.25">
      <c r="A29" s="14"/>
      <c r="B29" s="14"/>
      <c r="C29" s="17" t="s">
        <v>19</v>
      </c>
      <c r="D29" s="3" t="s">
        <v>25</v>
      </c>
      <c r="E29" s="20"/>
      <c r="F29" s="21"/>
      <c r="G29" s="3"/>
      <c r="H29" s="23">
        <v>0</v>
      </c>
    </row>
    <row r="30" spans="1:8" x14ac:dyDescent="0.25">
      <c r="A30" s="14"/>
      <c r="B30" s="14"/>
      <c r="C30" s="3"/>
      <c r="D30" s="3"/>
      <c r="E30" s="20"/>
      <c r="F30" s="21"/>
      <c r="G30" s="3"/>
      <c r="H30" s="22">
        <f>H28-H29</f>
        <v>14756</v>
      </c>
    </row>
    <row r="31" spans="1:8" x14ac:dyDescent="0.25">
      <c r="A31" s="14"/>
      <c r="B31" s="14"/>
      <c r="C31" s="17" t="s">
        <v>26</v>
      </c>
      <c r="D31" s="3" t="s">
        <v>27</v>
      </c>
      <c r="E31" s="20"/>
      <c r="F31" s="24"/>
      <c r="G31" s="3"/>
      <c r="H31" s="22">
        <f>ROUND(H30*4%,0)</f>
        <v>590</v>
      </c>
    </row>
    <row r="32" spans="1:8" x14ac:dyDescent="0.25">
      <c r="A32" s="14"/>
      <c r="B32" s="14"/>
      <c r="C32" s="17" t="s">
        <v>26</v>
      </c>
      <c r="D32" s="25" t="s">
        <v>28</v>
      </c>
      <c r="E32" s="20"/>
      <c r="F32" s="24"/>
      <c r="G32" s="3"/>
      <c r="H32" s="23">
        <v>0</v>
      </c>
    </row>
    <row r="33" spans="1:8" x14ac:dyDescent="0.25">
      <c r="A33" s="14"/>
      <c r="B33" s="14"/>
      <c r="C33" s="3"/>
      <c r="D33" s="3" t="s">
        <v>29</v>
      </c>
      <c r="E33" s="20"/>
      <c r="F33" s="3"/>
      <c r="G33" s="3"/>
      <c r="H33" s="22">
        <f>SUM(H30:H32)</f>
        <v>15346</v>
      </c>
    </row>
    <row r="34" spans="1:8" x14ac:dyDescent="0.25">
      <c r="A34" s="14"/>
      <c r="B34" s="14"/>
      <c r="C34" s="17" t="s">
        <v>19</v>
      </c>
      <c r="D34" s="3" t="s">
        <v>30</v>
      </c>
      <c r="E34" s="20"/>
      <c r="F34" s="3"/>
      <c r="G34" s="3"/>
      <c r="H34" s="22">
        <v>46250</v>
      </c>
    </row>
    <row r="35" spans="1:8" x14ac:dyDescent="0.25">
      <c r="A35" s="15"/>
      <c r="B35" s="15"/>
      <c r="C35" s="15"/>
      <c r="D35" s="26" t="s">
        <v>31</v>
      </c>
      <c r="E35" s="27"/>
      <c r="F35" s="27"/>
      <c r="G35" s="28"/>
      <c r="H35" s="29">
        <f>H33-H34</f>
        <v>-30904</v>
      </c>
    </row>
  </sheetData>
  <mergeCells count="4">
    <mergeCell ref="A1:H1"/>
    <mergeCell ref="A2:H2"/>
    <mergeCell ref="G4:H4"/>
    <mergeCell ref="G5:H5"/>
  </mergeCells>
  <pageMargins left="0.7" right="0.2" top="0.25" bottom="0.5" header="0.05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C17" sqref="C17"/>
    </sheetView>
  </sheetViews>
  <sheetFormatPr defaultRowHeight="15" x14ac:dyDescent="0.25"/>
  <cols>
    <col min="4" max="4" width="13.7109375" customWidth="1"/>
    <col min="7" max="7" width="13" customWidth="1"/>
    <col min="8" max="8" width="3.140625" customWidth="1"/>
    <col min="9" max="9" width="14.140625" customWidth="1"/>
  </cols>
  <sheetData>
    <row r="1" spans="1:9" ht="20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x14ac:dyDescent="0.25">
      <c r="A3" s="3"/>
      <c r="B3" s="3"/>
      <c r="C3" s="3"/>
      <c r="D3" s="4"/>
      <c r="E3" s="4"/>
      <c r="F3" s="3"/>
      <c r="G3" s="3"/>
      <c r="H3" s="3"/>
      <c r="I3" s="4"/>
    </row>
    <row r="4" spans="1:9" x14ac:dyDescent="0.25">
      <c r="A4" s="5" t="s">
        <v>32</v>
      </c>
      <c r="B4" s="5"/>
      <c r="C4" s="5"/>
      <c r="D4" s="6"/>
      <c r="E4" s="6"/>
      <c r="F4" s="5"/>
      <c r="G4" s="7" t="s">
        <v>33</v>
      </c>
      <c r="H4" s="7"/>
      <c r="I4" s="7"/>
    </row>
    <row r="5" spans="1:9" x14ac:dyDescent="0.25">
      <c r="A5" s="5" t="s">
        <v>4</v>
      </c>
      <c r="B5" s="5"/>
      <c r="C5" s="5"/>
      <c r="D5" s="6"/>
      <c r="E5" s="6"/>
      <c r="F5" s="5"/>
      <c r="G5" s="7" t="s">
        <v>34</v>
      </c>
      <c r="H5" s="7"/>
      <c r="I5" s="7"/>
    </row>
    <row r="6" spans="1:9" x14ac:dyDescent="0.25">
      <c r="A6" s="3"/>
      <c r="B6" s="3"/>
      <c r="C6" s="3"/>
      <c r="D6" s="4"/>
      <c r="E6" s="4"/>
      <c r="F6" s="3"/>
      <c r="G6" s="3"/>
      <c r="H6" s="3"/>
      <c r="I6" s="4"/>
    </row>
    <row r="7" spans="1:9" x14ac:dyDescent="0.25">
      <c r="A7" s="8" t="s">
        <v>6</v>
      </c>
      <c r="B7" s="3"/>
      <c r="C7" s="3"/>
      <c r="D7" s="4"/>
      <c r="E7" s="4"/>
      <c r="F7" s="3"/>
      <c r="G7" s="9" t="s">
        <v>7</v>
      </c>
      <c r="H7" s="24"/>
      <c r="I7" s="10" t="s">
        <v>7</v>
      </c>
    </row>
    <row r="8" spans="1:9" x14ac:dyDescent="0.25">
      <c r="A8" s="5" t="s">
        <v>8</v>
      </c>
      <c r="B8" s="3"/>
      <c r="C8" s="3"/>
      <c r="D8" s="4"/>
      <c r="E8" s="4"/>
      <c r="F8" s="3"/>
      <c r="G8" s="3"/>
      <c r="H8" s="3"/>
      <c r="I8" s="4"/>
    </row>
    <row r="9" spans="1:9" x14ac:dyDescent="0.25">
      <c r="A9" s="3" t="s">
        <v>35</v>
      </c>
      <c r="B9" s="3"/>
      <c r="C9" s="3"/>
      <c r="D9" s="4"/>
      <c r="E9" s="4"/>
      <c r="F9" s="3"/>
      <c r="G9" s="4">
        <v>487132</v>
      </c>
      <c r="H9" s="3"/>
      <c r="I9" s="4"/>
    </row>
    <row r="10" spans="1:9" x14ac:dyDescent="0.25">
      <c r="A10" s="3" t="s">
        <v>16</v>
      </c>
      <c r="B10" s="3"/>
      <c r="C10" s="3"/>
      <c r="D10" s="4"/>
      <c r="E10" s="4"/>
      <c r="F10" s="3"/>
      <c r="G10" s="4">
        <f>303+35+16</f>
        <v>354</v>
      </c>
      <c r="H10" s="3"/>
      <c r="I10" s="4"/>
    </row>
    <row r="11" spans="1:9" x14ac:dyDescent="0.25">
      <c r="A11" s="3"/>
      <c r="B11" s="3"/>
      <c r="C11" s="3"/>
      <c r="D11" s="4"/>
      <c r="E11" s="4"/>
      <c r="F11" s="3"/>
      <c r="G11" s="13">
        <f>SUM(G9:G10)</f>
        <v>487486</v>
      </c>
      <c r="H11" s="3"/>
      <c r="I11" s="4"/>
    </row>
    <row r="12" spans="1:9" x14ac:dyDescent="0.25">
      <c r="A12" s="3" t="s">
        <v>17</v>
      </c>
      <c r="B12" s="3"/>
      <c r="C12" s="3"/>
      <c r="D12" s="4"/>
      <c r="E12" s="4"/>
      <c r="F12" s="3"/>
      <c r="G12" s="12">
        <f>'[1]18'!$D$9+'[1]18'!$D$10</f>
        <v>23654.119999999995</v>
      </c>
      <c r="H12" s="3"/>
      <c r="I12" s="4"/>
    </row>
    <row r="13" spans="1:9" x14ac:dyDescent="0.25">
      <c r="A13" s="3"/>
      <c r="B13" s="3"/>
      <c r="C13" s="11"/>
      <c r="D13" s="3" t="s">
        <v>18</v>
      </c>
      <c r="E13" s="4"/>
      <c r="F13" s="3"/>
      <c r="G13" s="11"/>
      <c r="H13" s="3"/>
      <c r="I13" s="4">
        <f>G11-G12</f>
        <v>463831.88</v>
      </c>
    </row>
    <row r="14" spans="1:9" x14ac:dyDescent="0.25">
      <c r="A14" s="3"/>
      <c r="B14" s="3"/>
      <c r="C14" s="11"/>
      <c r="D14" s="3"/>
      <c r="E14" s="4"/>
      <c r="F14" s="3"/>
      <c r="G14" s="11"/>
      <c r="H14" s="3"/>
      <c r="I14" s="4"/>
    </row>
    <row r="15" spans="1:9" x14ac:dyDescent="0.25">
      <c r="A15" s="11"/>
      <c r="B15" s="11"/>
      <c r="C15" s="17" t="s">
        <v>19</v>
      </c>
      <c r="D15" s="5" t="s">
        <v>20</v>
      </c>
      <c r="E15" s="3"/>
      <c r="F15" s="3"/>
      <c r="G15" s="3"/>
      <c r="H15" s="3"/>
      <c r="I15" s="4"/>
    </row>
    <row r="16" spans="1:9" x14ac:dyDescent="0.25">
      <c r="A16" s="11"/>
      <c r="B16" s="11"/>
      <c r="C16" s="3"/>
      <c r="D16" s="3" t="s">
        <v>36</v>
      </c>
      <c r="E16" s="3"/>
      <c r="F16" s="3"/>
      <c r="G16" s="13">
        <v>0</v>
      </c>
      <c r="H16" s="3"/>
      <c r="I16" s="31"/>
    </row>
    <row r="17" spans="1:9" x14ac:dyDescent="0.25">
      <c r="A17" s="11"/>
      <c r="B17" s="11"/>
      <c r="C17" s="3"/>
      <c r="D17" s="3" t="s">
        <v>37</v>
      </c>
      <c r="E17" s="3"/>
      <c r="F17" s="3"/>
      <c r="G17" s="13">
        <v>0</v>
      </c>
      <c r="H17" s="3"/>
      <c r="I17" s="31"/>
    </row>
    <row r="18" spans="1:9" x14ac:dyDescent="0.25">
      <c r="A18" s="11"/>
      <c r="B18" s="11"/>
      <c r="C18" s="3"/>
      <c r="D18" s="3" t="s">
        <v>21</v>
      </c>
      <c r="E18" s="3"/>
      <c r="F18" s="3"/>
      <c r="G18" s="12">
        <f>G10</f>
        <v>354</v>
      </c>
      <c r="H18" s="3"/>
      <c r="I18" s="12">
        <f>G16+G17+G18</f>
        <v>354</v>
      </c>
    </row>
    <row r="19" spans="1:9" x14ac:dyDescent="0.25">
      <c r="A19" s="3"/>
      <c r="B19" s="3"/>
      <c r="C19" s="3"/>
      <c r="D19" s="4" t="s">
        <v>22</v>
      </c>
      <c r="E19" s="4"/>
      <c r="F19" s="3"/>
      <c r="G19" s="3"/>
      <c r="H19" s="3"/>
      <c r="I19" s="4">
        <f>I13-I18</f>
        <v>463477.88</v>
      </c>
    </row>
    <row r="20" spans="1:9" x14ac:dyDescent="0.25">
      <c r="A20" s="3"/>
      <c r="B20" s="3"/>
      <c r="C20" s="3"/>
      <c r="D20" s="32" t="s">
        <v>38</v>
      </c>
      <c r="E20" s="4"/>
      <c r="F20" s="3"/>
      <c r="G20" s="3"/>
      <c r="H20" s="3"/>
      <c r="I20" s="4">
        <f>ROUND(I19,-1)</f>
        <v>463480</v>
      </c>
    </row>
    <row r="21" spans="1:9" x14ac:dyDescent="0.25">
      <c r="A21" s="14"/>
      <c r="B21" s="14"/>
      <c r="C21" s="14"/>
      <c r="D21" s="16"/>
      <c r="E21" s="16"/>
      <c r="F21" s="14"/>
      <c r="G21" s="14"/>
      <c r="H21" s="14"/>
      <c r="I21" s="16"/>
    </row>
    <row r="22" spans="1:9" x14ac:dyDescent="0.25">
      <c r="A22" s="14"/>
      <c r="B22" s="14"/>
      <c r="C22" s="3"/>
      <c r="D22" s="3" t="s">
        <v>24</v>
      </c>
      <c r="E22" s="20"/>
      <c r="F22" s="21"/>
      <c r="G22" s="3"/>
      <c r="H22" s="11"/>
      <c r="I22" s="22">
        <v>10674</v>
      </c>
    </row>
    <row r="23" spans="1:9" x14ac:dyDescent="0.25">
      <c r="A23" s="14"/>
      <c r="B23" s="14"/>
      <c r="C23" s="17" t="s">
        <v>19</v>
      </c>
      <c r="D23" s="3" t="s">
        <v>25</v>
      </c>
      <c r="E23" s="20"/>
      <c r="F23" s="21"/>
      <c r="G23" s="3"/>
      <c r="H23" s="11"/>
      <c r="I23" s="23">
        <v>0</v>
      </c>
    </row>
    <row r="24" spans="1:9" x14ac:dyDescent="0.25">
      <c r="A24" s="14"/>
      <c r="B24" s="14"/>
      <c r="C24" s="3"/>
      <c r="D24" s="3"/>
      <c r="E24" s="20"/>
      <c r="F24" s="21"/>
      <c r="G24" s="3"/>
      <c r="H24" s="11"/>
      <c r="I24" s="22">
        <f>I22-I23</f>
        <v>10674</v>
      </c>
    </row>
    <row r="25" spans="1:9" x14ac:dyDescent="0.25">
      <c r="A25" s="14"/>
      <c r="B25" s="14"/>
      <c r="C25" s="17" t="s">
        <v>26</v>
      </c>
      <c r="D25" s="3" t="s">
        <v>39</v>
      </c>
      <c r="E25" s="20"/>
      <c r="F25" s="24"/>
      <c r="G25" s="3"/>
      <c r="H25" s="11"/>
      <c r="I25" s="22">
        <f>ROUND(I24*3%,0)</f>
        <v>320</v>
      </c>
    </row>
    <row r="26" spans="1:9" x14ac:dyDescent="0.25">
      <c r="A26" s="14"/>
      <c r="B26" s="14"/>
      <c r="C26" s="17" t="s">
        <v>26</v>
      </c>
      <c r="D26" s="25" t="s">
        <v>28</v>
      </c>
      <c r="E26" s="20"/>
      <c r="F26" s="24"/>
      <c r="G26" s="3"/>
      <c r="H26" s="11"/>
      <c r="I26" s="23">
        <v>1000</v>
      </c>
    </row>
    <row r="27" spans="1:9" x14ac:dyDescent="0.25">
      <c r="A27" s="14"/>
      <c r="B27" s="14"/>
      <c r="C27" s="3"/>
      <c r="D27" s="3" t="s">
        <v>29</v>
      </c>
      <c r="E27" s="20"/>
      <c r="F27" s="3"/>
      <c r="G27" s="3"/>
      <c r="H27" s="11"/>
      <c r="I27" s="22">
        <f>SUM(I24:I26)</f>
        <v>11994</v>
      </c>
    </row>
    <row r="28" spans="1:9" x14ac:dyDescent="0.25">
      <c r="A28" s="14"/>
      <c r="B28" s="14"/>
      <c r="C28" s="17" t="s">
        <v>19</v>
      </c>
      <c r="D28" s="3" t="s">
        <v>40</v>
      </c>
      <c r="E28" s="20"/>
      <c r="F28" s="3"/>
      <c r="G28" s="3"/>
      <c r="H28" s="11"/>
      <c r="I28" s="22">
        <v>24357</v>
      </c>
    </row>
    <row r="29" spans="1:9" x14ac:dyDescent="0.25">
      <c r="A29" s="15"/>
      <c r="B29" s="15"/>
      <c r="C29" s="11"/>
      <c r="D29" s="26" t="s">
        <v>31</v>
      </c>
      <c r="E29" s="27"/>
      <c r="F29" s="27"/>
      <c r="G29" s="28"/>
      <c r="H29" s="28"/>
      <c r="I29" s="29">
        <f>I27-I28</f>
        <v>-12363</v>
      </c>
    </row>
  </sheetData>
  <mergeCells count="4">
    <mergeCell ref="A1:I1"/>
    <mergeCell ref="A2:I2"/>
    <mergeCell ref="G4:I4"/>
    <mergeCell ref="G5:I5"/>
  </mergeCells>
  <pageMargins left="0.45" right="0" top="0.5" bottom="0.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J24" sqref="J24"/>
    </sheetView>
  </sheetViews>
  <sheetFormatPr defaultRowHeight="15" x14ac:dyDescent="0.25"/>
  <cols>
    <col min="3" max="3" width="11.7109375" customWidth="1"/>
    <col min="4" max="4" width="15.140625" customWidth="1"/>
    <col min="5" max="5" width="11.140625" customWidth="1"/>
    <col min="6" max="6" width="12.5703125" customWidth="1"/>
    <col min="7" max="8" width="13.42578125" customWidth="1"/>
  </cols>
  <sheetData>
    <row r="1" spans="1:8" ht="20.2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2" t="s">
        <v>1</v>
      </c>
      <c r="B2" s="2"/>
      <c r="C2" s="2"/>
      <c r="D2" s="2"/>
      <c r="E2" s="2"/>
      <c r="F2" s="2"/>
      <c r="G2" s="2"/>
      <c r="H2" s="2"/>
    </row>
    <row r="3" spans="1:8" x14ac:dyDescent="0.25">
      <c r="A3" s="3"/>
      <c r="B3" s="3"/>
      <c r="C3" s="3"/>
      <c r="D3" s="4"/>
      <c r="E3" s="4"/>
      <c r="F3" s="3"/>
      <c r="G3" s="3"/>
      <c r="H3" s="4"/>
    </row>
    <row r="4" spans="1:8" x14ac:dyDescent="0.25">
      <c r="A4" s="5" t="s">
        <v>32</v>
      </c>
      <c r="B4" s="5"/>
      <c r="C4" s="5"/>
      <c r="D4" s="6"/>
      <c r="E4" s="6"/>
      <c r="F4" s="5"/>
      <c r="G4" s="7" t="s">
        <v>41</v>
      </c>
      <c r="H4" s="7"/>
    </row>
    <row r="5" spans="1:8" x14ac:dyDescent="0.25">
      <c r="A5" s="5" t="s">
        <v>4</v>
      </c>
      <c r="B5" s="5"/>
      <c r="C5" s="5"/>
      <c r="D5" s="6"/>
      <c r="E5" s="6"/>
      <c r="F5" s="5"/>
      <c r="G5" s="7" t="s">
        <v>42</v>
      </c>
      <c r="H5" s="7"/>
    </row>
    <row r="6" spans="1:8" x14ac:dyDescent="0.25">
      <c r="A6" s="3"/>
      <c r="B6" s="3"/>
      <c r="C6" s="3"/>
      <c r="D6" s="4"/>
      <c r="E6" s="4"/>
      <c r="F6" s="3"/>
      <c r="G6" s="3"/>
      <c r="H6" s="4"/>
    </row>
    <row r="7" spans="1:8" x14ac:dyDescent="0.25">
      <c r="A7" s="8" t="s">
        <v>6</v>
      </c>
      <c r="B7" s="3"/>
      <c r="C7" s="3"/>
      <c r="D7" s="4"/>
      <c r="E7" s="4"/>
      <c r="F7" s="3"/>
      <c r="G7" s="9" t="s">
        <v>7</v>
      </c>
      <c r="H7" s="10" t="s">
        <v>7</v>
      </c>
    </row>
    <row r="8" spans="1:8" x14ac:dyDescent="0.25">
      <c r="A8" s="5" t="s">
        <v>8</v>
      </c>
      <c r="B8" s="3"/>
      <c r="C8" s="3"/>
      <c r="D8" s="4"/>
      <c r="E8" s="4"/>
      <c r="F8" s="3"/>
      <c r="G8" s="3"/>
      <c r="H8" s="16"/>
    </row>
    <row r="9" spans="1:8" x14ac:dyDescent="0.25">
      <c r="A9" s="3" t="s">
        <v>43</v>
      </c>
      <c r="B9" s="3"/>
      <c r="C9" s="3"/>
      <c r="D9" s="4"/>
      <c r="E9" s="4"/>
      <c r="F9" s="3"/>
      <c r="G9" s="4">
        <v>123760</v>
      </c>
      <c r="H9" s="16"/>
    </row>
    <row r="10" spans="1:8" x14ac:dyDescent="0.25">
      <c r="A10" s="3" t="s">
        <v>44</v>
      </c>
      <c r="B10" s="3"/>
      <c r="C10" s="3"/>
      <c r="D10" s="4"/>
      <c r="E10" s="4"/>
      <c r="F10" s="3"/>
      <c r="G10" s="4">
        <v>38950</v>
      </c>
      <c r="H10" s="16"/>
    </row>
    <row r="11" spans="1:8" x14ac:dyDescent="0.25">
      <c r="A11" s="3" t="s">
        <v>35</v>
      </c>
      <c r="B11" s="3"/>
      <c r="C11" s="3"/>
      <c r="D11" s="4"/>
      <c r="E11" s="4"/>
      <c r="F11" s="3"/>
      <c r="G11" s="4">
        <v>369735</v>
      </c>
      <c r="H11" s="16"/>
    </row>
    <row r="12" spans="1:8" x14ac:dyDescent="0.25">
      <c r="A12" s="3" t="s">
        <v>45</v>
      </c>
      <c r="B12" s="3"/>
      <c r="C12" s="3"/>
      <c r="D12" s="4"/>
      <c r="E12" s="4"/>
      <c r="F12" s="3"/>
      <c r="G12" s="13">
        <v>0</v>
      </c>
      <c r="H12" s="16"/>
    </row>
    <row r="13" spans="1:8" x14ac:dyDescent="0.25">
      <c r="A13" s="3" t="s">
        <v>46</v>
      </c>
      <c r="B13" s="3"/>
      <c r="C13" s="3"/>
      <c r="D13" s="4"/>
      <c r="E13" s="4"/>
      <c r="F13" s="3"/>
      <c r="G13" s="13">
        <v>0</v>
      </c>
      <c r="H13" s="16"/>
    </row>
    <row r="14" spans="1:8" x14ac:dyDescent="0.25">
      <c r="A14" s="3" t="s">
        <v>16</v>
      </c>
      <c r="B14" s="3"/>
      <c r="C14" s="3"/>
      <c r="D14" s="4"/>
      <c r="E14" s="4"/>
      <c r="F14" s="3"/>
      <c r="G14" s="12">
        <f>'[1]17'!$I$14</f>
        <v>4142</v>
      </c>
      <c r="H14" s="4"/>
    </row>
    <row r="15" spans="1:8" x14ac:dyDescent="0.25">
      <c r="A15" s="3"/>
      <c r="B15" s="3"/>
      <c r="C15" s="3"/>
      <c r="D15" s="4"/>
      <c r="E15" s="4"/>
      <c r="F15" s="3"/>
      <c r="G15" s="13">
        <f>SUM(G9:G14)</f>
        <v>536587</v>
      </c>
      <c r="H15" s="4"/>
    </row>
    <row r="16" spans="1:8" x14ac:dyDescent="0.25">
      <c r="A16" s="3" t="s">
        <v>17</v>
      </c>
      <c r="B16" s="3"/>
      <c r="C16" s="3"/>
      <c r="D16" s="4"/>
      <c r="E16" s="4"/>
      <c r="F16" s="3"/>
      <c r="G16" s="12">
        <f>'[1]17'!$D$9+'[1]17'!$D$10</f>
        <v>32060.899999999998</v>
      </c>
      <c r="H16" s="4"/>
    </row>
    <row r="17" spans="1:8" x14ac:dyDescent="0.25">
      <c r="A17" s="3"/>
      <c r="B17" s="3"/>
      <c r="C17" s="11"/>
      <c r="D17" s="3" t="s">
        <v>18</v>
      </c>
      <c r="E17" s="4"/>
      <c r="F17" s="3"/>
      <c r="G17" s="11"/>
      <c r="H17" s="4">
        <f>G15-G16</f>
        <v>504526.1</v>
      </c>
    </row>
    <row r="18" spans="1:8" x14ac:dyDescent="0.25">
      <c r="A18" s="14"/>
      <c r="B18" s="14"/>
      <c r="C18" s="15"/>
      <c r="D18" s="14"/>
      <c r="E18" s="16"/>
      <c r="F18" s="14"/>
      <c r="G18" s="15"/>
      <c r="H18" s="16"/>
    </row>
    <row r="19" spans="1:8" x14ac:dyDescent="0.25">
      <c r="A19" s="15"/>
      <c r="B19" s="15"/>
      <c r="C19" s="17" t="s">
        <v>19</v>
      </c>
      <c r="D19" s="5" t="s">
        <v>20</v>
      </c>
      <c r="E19" s="3"/>
      <c r="F19" s="3"/>
      <c r="G19" s="14"/>
      <c r="H19" s="16"/>
    </row>
    <row r="20" spans="1:8" x14ac:dyDescent="0.25">
      <c r="A20" s="15"/>
      <c r="B20" s="15"/>
      <c r="C20" s="3"/>
      <c r="D20" s="3" t="s">
        <v>36</v>
      </c>
      <c r="E20" s="3"/>
      <c r="F20" s="3"/>
      <c r="G20" s="13">
        <v>5935</v>
      </c>
      <c r="H20" s="33"/>
    </row>
    <row r="21" spans="1:8" x14ac:dyDescent="0.25">
      <c r="A21" s="15"/>
      <c r="B21" s="15"/>
      <c r="C21" s="3"/>
      <c r="D21" s="3" t="s">
        <v>37</v>
      </c>
      <c r="E21" s="3"/>
      <c r="F21" s="3"/>
      <c r="G21" s="13">
        <v>0</v>
      </c>
      <c r="H21" s="33"/>
    </row>
    <row r="22" spans="1:8" x14ac:dyDescent="0.25">
      <c r="A22" s="15"/>
      <c r="B22" s="15"/>
      <c r="C22" s="3"/>
      <c r="D22" s="3" t="s">
        <v>21</v>
      </c>
      <c r="E22" s="3"/>
      <c r="F22" s="3"/>
      <c r="G22" s="12">
        <v>0</v>
      </c>
      <c r="H22" s="12">
        <f>G20+G21+G22</f>
        <v>5935</v>
      </c>
    </row>
    <row r="23" spans="1:8" x14ac:dyDescent="0.25">
      <c r="A23" s="14"/>
      <c r="B23" s="14"/>
      <c r="C23" s="3"/>
      <c r="D23" s="4" t="s">
        <v>22</v>
      </c>
      <c r="E23" s="4"/>
      <c r="F23" s="3"/>
      <c r="G23" s="3"/>
      <c r="H23" s="4">
        <f>H17-H22</f>
        <v>498591.1</v>
      </c>
    </row>
    <row r="24" spans="1:8" x14ac:dyDescent="0.25">
      <c r="A24" s="14"/>
      <c r="B24" s="14"/>
      <c r="C24" s="3"/>
      <c r="D24" s="32" t="s">
        <v>38</v>
      </c>
      <c r="E24" s="4"/>
      <c r="F24" s="3"/>
      <c r="G24" s="14"/>
      <c r="H24" s="4">
        <f>ROUND(H23,-1)</f>
        <v>498590</v>
      </c>
    </row>
    <row r="25" spans="1:8" x14ac:dyDescent="0.25">
      <c r="A25" s="14"/>
      <c r="B25" s="14"/>
      <c r="C25" s="14"/>
      <c r="D25" s="16"/>
      <c r="E25" s="16"/>
      <c r="F25" s="14"/>
      <c r="G25" s="14"/>
      <c r="H25" s="4"/>
    </row>
    <row r="26" spans="1:8" x14ac:dyDescent="0.25">
      <c r="A26" s="14"/>
      <c r="B26" s="14"/>
      <c r="C26" s="14"/>
      <c r="D26" s="3" t="s">
        <v>24</v>
      </c>
      <c r="E26" s="34"/>
      <c r="F26" s="35"/>
      <c r="G26" s="14"/>
      <c r="H26" s="22">
        <v>24859</v>
      </c>
    </row>
    <row r="27" spans="1:8" x14ac:dyDescent="0.25">
      <c r="A27" s="14"/>
      <c r="B27" s="14"/>
      <c r="C27" s="17" t="s">
        <v>19</v>
      </c>
      <c r="D27" s="3" t="s">
        <v>25</v>
      </c>
      <c r="E27" s="34"/>
      <c r="F27" s="35"/>
      <c r="G27" s="14"/>
      <c r="H27" s="23">
        <v>5000</v>
      </c>
    </row>
    <row r="28" spans="1:8" x14ac:dyDescent="0.25">
      <c r="A28" s="14"/>
      <c r="B28" s="14"/>
      <c r="C28" s="14"/>
      <c r="D28" s="3"/>
      <c r="E28" s="34"/>
      <c r="F28" s="35"/>
      <c r="G28" s="14"/>
      <c r="H28" s="22">
        <f>H26-H27</f>
        <v>19859</v>
      </c>
    </row>
    <row r="29" spans="1:8" x14ac:dyDescent="0.25">
      <c r="A29" s="14"/>
      <c r="B29" s="14"/>
      <c r="C29" s="17" t="s">
        <v>26</v>
      </c>
      <c r="D29" s="3" t="s">
        <v>39</v>
      </c>
      <c r="E29" s="34"/>
      <c r="F29" s="36"/>
      <c r="G29" s="14"/>
      <c r="H29" s="22">
        <f>ROUND(H28*3%,0)</f>
        <v>596</v>
      </c>
    </row>
    <row r="30" spans="1:8" x14ac:dyDescent="0.25">
      <c r="A30" s="14"/>
      <c r="B30" s="14"/>
      <c r="C30" s="17" t="s">
        <v>26</v>
      </c>
      <c r="D30" s="25" t="s">
        <v>47</v>
      </c>
      <c r="E30" s="34"/>
      <c r="F30" s="36"/>
      <c r="G30" s="14"/>
      <c r="H30" s="23">
        <v>0</v>
      </c>
    </row>
    <row r="31" spans="1:8" x14ac:dyDescent="0.25">
      <c r="A31" s="14"/>
      <c r="B31" s="14"/>
      <c r="C31" s="14"/>
      <c r="D31" s="3" t="s">
        <v>29</v>
      </c>
      <c r="E31" s="34"/>
      <c r="F31" s="14"/>
      <c r="G31" s="14"/>
      <c r="H31" s="22">
        <f>SUM(H28:H30)</f>
        <v>20455</v>
      </c>
    </row>
    <row r="32" spans="1:8" x14ac:dyDescent="0.25">
      <c r="A32" s="14"/>
      <c r="B32" s="14"/>
      <c r="C32" s="17" t="s">
        <v>19</v>
      </c>
      <c r="D32" s="3" t="s">
        <v>48</v>
      </c>
      <c r="E32" s="20"/>
      <c r="F32" s="3"/>
      <c r="G32" s="3"/>
      <c r="H32" s="22">
        <v>26626</v>
      </c>
    </row>
    <row r="33" spans="1:8" x14ac:dyDescent="0.25">
      <c r="A33" s="15"/>
      <c r="B33" s="15"/>
      <c r="C33" s="15"/>
      <c r="D33" s="26" t="s">
        <v>31</v>
      </c>
      <c r="E33" s="27"/>
      <c r="F33" s="27"/>
      <c r="G33" s="28"/>
      <c r="H33" s="29">
        <f>H31-H32</f>
        <v>-6171</v>
      </c>
    </row>
  </sheetData>
  <mergeCells count="4">
    <mergeCell ref="A1:H1"/>
    <mergeCell ref="A2:H2"/>
    <mergeCell ref="G4:H4"/>
    <mergeCell ref="G5:H5"/>
  </mergeCells>
  <pageMargins left="0.45" right="0" top="0.5" bottom="0.25" header="0.05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19</vt:lpstr>
      <vt:lpstr>18</vt:lpstr>
      <vt:lpstr>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2020-03-17T13:03:02Z</cp:lastPrinted>
  <dcterms:created xsi:type="dcterms:W3CDTF">2020-03-17T12:53:41Z</dcterms:created>
  <dcterms:modified xsi:type="dcterms:W3CDTF">2020-03-17T13:03:27Z</dcterms:modified>
</cp:coreProperties>
</file>